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Engager">'[1]Partner Pricing'!$B$4</definedName>
    <definedName name="News">'[1]Rate Card RON-CMG'!$H$21</definedName>
    <definedName name="Other">'[1]Rate Card RON-CMG'!$H$22</definedName>
    <definedName name="ROS">'[1]Rate Card RON-CMG'!$H$20</definedName>
    <definedName name="SEM">'[1]Partner Pricing'!$B$1</definedName>
  </definedNames>
  <calcPr fullCalcOnLoad="1"/>
</workbook>
</file>

<file path=xl/sharedStrings.xml><?xml version="1.0" encoding="utf-8"?>
<sst xmlns="http://schemas.openxmlformats.org/spreadsheetml/2006/main" count="65" uniqueCount="32">
  <si>
    <t>Package Notes:</t>
  </si>
  <si>
    <t>Packages are sold as-is.  For other options, please use the Custom Package Builder.</t>
  </si>
  <si>
    <t>CMG.com represents a mix of 728x90, 160x600, and 350x200 sizes across all Hearst CT newspaper sites.</t>
  </si>
  <si>
    <t>Yahoo BT packages include 300x250 placements only.</t>
  </si>
  <si>
    <t>SEM packages under $1000 do not include trackable phone numbers.</t>
  </si>
  <si>
    <t>SEM packages are available for a minimum of three months, with a minimum managed budget of $500.</t>
  </si>
  <si>
    <t>ENTERTAINMENT PACKAGE RATES TIER 1 (Cost per package)*</t>
  </si>
  <si>
    <t>Products</t>
  </si>
  <si>
    <t>1 month</t>
  </si>
  <si>
    <t>3 months</t>
  </si>
  <si>
    <t>6 months</t>
  </si>
  <si>
    <t>9 months</t>
  </si>
  <si>
    <t>12 months</t>
  </si>
  <si>
    <t>Monthly savings (with a 12 Month Agreement)</t>
  </si>
  <si>
    <t>Contract Savings (with a 12 Month Agreement)</t>
  </si>
  <si>
    <t>CMG.com ROS 100,000 impressions</t>
  </si>
  <si>
    <t>CMG.com News &amp; Entertainment 50,000 impressions</t>
  </si>
  <si>
    <t>Yahoo! Entertainment BT 175,000 impressions</t>
  </si>
  <si>
    <t>SEM Package ($1200 of clicks)</t>
  </si>
  <si>
    <t>n/a</t>
  </si>
  <si>
    <t>Monthly Package Rate</t>
  </si>
  <si>
    <t>ENTERTAINMENT PACKAGE RATES TIER II (Cost per package)*</t>
  </si>
  <si>
    <t>CMG.com ROS 75,000 impressions</t>
  </si>
  <si>
    <t>CMG.com News &amp; Entertainment 35,000 impressions</t>
  </si>
  <si>
    <t>Yahoo! Entertainment BT 100,000 impressions</t>
  </si>
  <si>
    <t>SEM Package ($700 of clicks)</t>
  </si>
  <si>
    <t>ENTERTAINMENT PACKAGE RATES  - TIER III (Cost per package)*</t>
  </si>
  <si>
    <t>CMG.com ROS 50,000 impressions</t>
  </si>
  <si>
    <t>CMG.com News &amp; Entertainment 25,000 impressions</t>
  </si>
  <si>
    <t>Yahoo! Entertainment BT 50,000 impressions</t>
  </si>
  <si>
    <t>SEM Package ($500 of clicks)</t>
  </si>
  <si>
    <t>ENTERTAINMENT PACKAGE RATES - Small Local - No Yahoo! (Cost per package)*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</si>
</sst>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3" borderId="4" xfId="0" applyFont="1" applyFill="1" applyBorder="1" applyAlignment="1">
      <alignment textRotation="45"/>
    </xf>
    <xf numFmtId="2" fontId="5" fillId="3" borderId="4" xfId="0" applyNumberFormat="1" applyFont="1" applyFill="1" applyBorder="1" applyAlignment="1">
      <alignment textRotation="45"/>
    </xf>
    <xf numFmtId="0" fontId="1" fillId="3" borderId="4" xfId="0" applyFont="1" applyFill="1" applyBorder="1" applyAlignment="1">
      <alignment vertical="center" textRotation="45" wrapText="1"/>
    </xf>
    <xf numFmtId="0" fontId="1" fillId="0" borderId="4" xfId="0" applyFont="1" applyFill="1" applyBorder="1" applyAlignment="1">
      <alignment vertical="center" textRotation="45" wrapText="1"/>
    </xf>
    <xf numFmtId="49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164" fontId="4" fillId="0" borderId="5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4" fillId="0" borderId="5" xfId="17" applyNumberFormat="1" applyFont="1" applyFill="1" applyBorder="1" applyAlignment="1">
      <alignment/>
    </xf>
    <xf numFmtId="164" fontId="0" fillId="0" borderId="5" xfId="17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wrapText="1"/>
    </xf>
    <xf numFmtId="2" fontId="6" fillId="4" borderId="5" xfId="0" applyNumberFormat="1" applyFont="1" applyFill="1" applyBorder="1" applyAlignment="1">
      <alignment wrapText="1"/>
    </xf>
    <xf numFmtId="164" fontId="0" fillId="4" borderId="5" xfId="17" applyNumberFormat="1" applyFont="1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165" fontId="0" fillId="0" borderId="0" xfId="17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2" fontId="1" fillId="4" borderId="5" xfId="0" applyNumberFormat="1" applyFont="1" applyFill="1" applyBorder="1" applyAlignment="1">
      <alignment wrapText="1"/>
    </xf>
    <xf numFmtId="164" fontId="0" fillId="0" borderId="5" xfId="17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haughey\My%20Documents\YAHOO2.4\adops\CMG%20Online%20Packa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Partner Pricing"/>
      <sheetName val="Proposal"/>
      <sheetName val="Appliances"/>
      <sheetName val="Casinos - Entertainment"/>
      <sheetName val="Casinos - Gaming"/>
      <sheetName val="Education"/>
      <sheetName val="Electronics"/>
      <sheetName val="Entertainment"/>
      <sheetName val="Finance"/>
      <sheetName val="Fitness-Wellness"/>
      <sheetName val="Furniture"/>
      <sheetName val="Health-Dental"/>
      <sheetName val="Health-Medical"/>
      <sheetName val="Home &amp; Garden"/>
      <sheetName val="Retail - Luxury &amp; Jewelry"/>
      <sheetName val="Retail - Shopping"/>
      <sheetName val="Rate Card RON-CMG"/>
      <sheetName val="Rate Card Daily Papers"/>
      <sheetName val="Rate Card Weekly Papers"/>
    </sheetNames>
    <sheetDataSet>
      <sheetData sheetId="1">
        <row r="1">
          <cell r="B1">
            <v>1.35</v>
          </cell>
        </row>
        <row r="4">
          <cell r="B4">
            <v>15</v>
          </cell>
        </row>
      </sheetData>
      <sheetData sheetId="17">
        <row r="20">
          <cell r="H20">
            <v>8</v>
          </cell>
        </row>
        <row r="21">
          <cell r="H21">
            <v>10.25</v>
          </cell>
        </row>
        <row r="22">
          <cell r="H22">
            <v>9.25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4">
      <selection activeCell="N17" sqref="N17"/>
    </sheetView>
  </sheetViews>
  <sheetFormatPr defaultColWidth="9.140625" defaultRowHeight="12.75"/>
  <cols>
    <col min="1" max="1" width="52.140625" style="0" customWidth="1"/>
    <col min="2" max="3" width="13.8515625" style="6" hidden="1" customWidth="1"/>
    <col min="4" max="8" width="9.421875" style="0" bestFit="1" customWidth="1"/>
    <col min="10" max="10" width="10.140625" style="0" customWidth="1"/>
    <col min="11" max="11" width="12.140625" style="0" customWidth="1"/>
    <col min="13" max="13" width="7.57421875" style="0" customWidth="1"/>
  </cols>
  <sheetData>
    <row r="1" spans="1:3" s="1" customFormat="1" ht="12.75">
      <c r="A1" s="1" t="s">
        <v>0</v>
      </c>
      <c r="B1" s="2"/>
      <c r="C1" s="2"/>
    </row>
    <row r="2" spans="1:3" s="5" customFormat="1" ht="11.25">
      <c r="A2" s="3" t="s">
        <v>1</v>
      </c>
      <c r="B2" s="4"/>
      <c r="C2" s="4"/>
    </row>
    <row r="3" spans="1:3" s="5" customFormat="1" ht="11.25">
      <c r="A3" s="3" t="s">
        <v>2</v>
      </c>
      <c r="B3" s="4"/>
      <c r="C3" s="4"/>
    </row>
    <row r="4" spans="1:3" s="5" customFormat="1" ht="11.25">
      <c r="A4" s="3" t="s">
        <v>3</v>
      </c>
      <c r="B4" s="4"/>
      <c r="C4" s="4"/>
    </row>
    <row r="5" spans="1:3" s="5" customFormat="1" ht="11.25">
      <c r="A5" s="3" t="s">
        <v>4</v>
      </c>
      <c r="B5" s="4"/>
      <c r="C5" s="4"/>
    </row>
    <row r="6" spans="1:3" s="5" customFormat="1" ht="11.25">
      <c r="A6" s="3" t="s">
        <v>5</v>
      </c>
      <c r="B6" s="4"/>
      <c r="C6" s="4"/>
    </row>
    <row r="8" spans="1:13" ht="12.75">
      <c r="A8" s="7" t="s">
        <v>6</v>
      </c>
      <c r="B8" s="8"/>
      <c r="C8" s="8"/>
      <c r="D8" s="8"/>
      <c r="E8" s="9"/>
      <c r="F8" s="9"/>
      <c r="G8" s="9"/>
      <c r="H8" s="9"/>
      <c r="I8" s="9"/>
      <c r="J8" s="9"/>
      <c r="K8" s="9"/>
      <c r="L8" s="10"/>
      <c r="M8" s="11"/>
    </row>
    <row r="9" spans="1:11" ht="87.75" customHeight="1">
      <c r="A9" s="12" t="s">
        <v>7</v>
      </c>
      <c r="B9" s="13"/>
      <c r="C9" s="13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5"/>
      <c r="J9" s="14" t="s">
        <v>13</v>
      </c>
      <c r="K9" s="14" t="s">
        <v>14</v>
      </c>
    </row>
    <row r="10" spans="1:11" ht="12.75">
      <c r="A10" s="16" t="s">
        <v>15</v>
      </c>
      <c r="B10" s="17">
        <v>100</v>
      </c>
      <c r="C10" s="17">
        <f>B10*ROS</f>
        <v>800</v>
      </c>
      <c r="D10" s="18">
        <f>C10</f>
        <v>800</v>
      </c>
      <c r="E10" s="18">
        <f>C10*0.85</f>
        <v>680</v>
      </c>
      <c r="F10" s="18">
        <f>C10*0.75</f>
        <v>600</v>
      </c>
      <c r="G10" s="18">
        <f>C10*0.65</f>
        <v>520</v>
      </c>
      <c r="H10" s="18">
        <f>C10*0.6</f>
        <v>480</v>
      </c>
      <c r="I10" s="19"/>
      <c r="J10" s="18">
        <f>D10-H10</f>
        <v>320</v>
      </c>
      <c r="K10" s="18">
        <f>J10*12</f>
        <v>3840</v>
      </c>
    </row>
    <row r="11" spans="1:11" ht="12.75">
      <c r="A11" s="16" t="s">
        <v>16</v>
      </c>
      <c r="B11" s="17">
        <v>50</v>
      </c>
      <c r="C11" s="17">
        <f>(B11/2*News)+(B11/2*Other)</f>
        <v>487.5</v>
      </c>
      <c r="D11" s="18">
        <f>C11</f>
        <v>487.5</v>
      </c>
      <c r="E11" s="18">
        <f>C11*0.85</f>
        <v>414.375</v>
      </c>
      <c r="F11" s="18">
        <f>C11*0.75</f>
        <v>365.625</v>
      </c>
      <c r="G11" s="18">
        <f>C11*0.7</f>
        <v>341.25</v>
      </c>
      <c r="H11" s="18">
        <f>C11*0.66</f>
        <v>321.75</v>
      </c>
      <c r="I11" s="19"/>
      <c r="J11" s="18">
        <f>D11-H11</f>
        <v>165.75</v>
      </c>
      <c r="K11" s="18">
        <f>J11*12</f>
        <v>1989</v>
      </c>
    </row>
    <row r="12" spans="1:11" ht="12.75">
      <c r="A12" s="16" t="s">
        <v>17</v>
      </c>
      <c r="B12" s="17">
        <v>175</v>
      </c>
      <c r="C12" s="17">
        <f>B12*Engager</f>
        <v>2625</v>
      </c>
      <c r="D12" s="20">
        <f>C12</f>
        <v>2625</v>
      </c>
      <c r="E12" s="18">
        <f aca="true" t="shared" si="0" ref="E12:H13">D12</f>
        <v>2625</v>
      </c>
      <c r="F12" s="18">
        <f t="shared" si="0"/>
        <v>2625</v>
      </c>
      <c r="G12" s="18">
        <f t="shared" si="0"/>
        <v>2625</v>
      </c>
      <c r="H12" s="18">
        <f t="shared" si="0"/>
        <v>2625</v>
      </c>
      <c r="I12" s="19"/>
      <c r="J12" s="18">
        <f>D12-H12</f>
        <v>0</v>
      </c>
      <c r="K12" s="18">
        <f>J12*12</f>
        <v>0</v>
      </c>
    </row>
    <row r="13" spans="1:11" ht="12.75">
      <c r="A13" s="16" t="s">
        <v>18</v>
      </c>
      <c r="B13" s="17">
        <v>1200</v>
      </c>
      <c r="C13" s="17">
        <f>B13*SEM</f>
        <v>1620</v>
      </c>
      <c r="D13" s="21" t="s">
        <v>19</v>
      </c>
      <c r="E13" s="18">
        <f>C13</f>
        <v>1620</v>
      </c>
      <c r="F13" s="18">
        <f t="shared" si="0"/>
        <v>1620</v>
      </c>
      <c r="G13" s="18">
        <f t="shared" si="0"/>
        <v>1620</v>
      </c>
      <c r="H13" s="18">
        <f t="shared" si="0"/>
        <v>1620</v>
      </c>
      <c r="I13" s="19"/>
      <c r="J13" s="18">
        <v>0</v>
      </c>
      <c r="K13" s="18">
        <f>J13*12</f>
        <v>0</v>
      </c>
    </row>
    <row r="14" spans="1:11" ht="12.75">
      <c r="A14" s="22" t="s">
        <v>20</v>
      </c>
      <c r="B14" s="23"/>
      <c r="C14" s="23"/>
      <c r="D14" s="24">
        <f>SUM(D10:D13)</f>
        <v>3912.5</v>
      </c>
      <c r="E14" s="24">
        <f>SUM(E10:E13)</f>
        <v>5339.375</v>
      </c>
      <c r="F14" s="24">
        <f>SUM(F10:F13)</f>
        <v>5210.625</v>
      </c>
      <c r="G14" s="24">
        <f>SUM(G10:G13)</f>
        <v>5106.25</v>
      </c>
      <c r="H14" s="24">
        <f>SUM(H10:H13)</f>
        <v>5046.75</v>
      </c>
      <c r="I14" s="25"/>
      <c r="J14" s="26">
        <f>SUM(J10:J13)</f>
        <v>485.75</v>
      </c>
      <c r="K14" s="26">
        <f>SUM(K10:K13)</f>
        <v>5829</v>
      </c>
    </row>
    <row r="15" spans="1:11" s="31" customFormat="1" ht="12.75">
      <c r="A15" s="27"/>
      <c r="B15" s="28"/>
      <c r="C15" s="28"/>
      <c r="D15" s="29"/>
      <c r="E15" s="30"/>
      <c r="F15" s="30"/>
      <c r="G15" s="30"/>
      <c r="H15" s="30"/>
      <c r="I15" s="30"/>
      <c r="J15" s="30"/>
      <c r="K15" s="30"/>
    </row>
    <row r="16" spans="1:13" ht="12.75">
      <c r="A16" s="7" t="s">
        <v>21</v>
      </c>
      <c r="B16" s="8"/>
      <c r="C16" s="8"/>
      <c r="D16" s="8"/>
      <c r="E16" s="9"/>
      <c r="F16" s="9"/>
      <c r="G16" s="9"/>
      <c r="H16" s="9"/>
      <c r="I16" s="9"/>
      <c r="J16" s="9"/>
      <c r="K16" s="9"/>
      <c r="L16" s="10"/>
      <c r="M16" s="11"/>
    </row>
    <row r="17" spans="1:11" ht="87.75" customHeight="1">
      <c r="A17" s="12" t="s">
        <v>7</v>
      </c>
      <c r="B17" s="13"/>
      <c r="C17" s="13"/>
      <c r="D17" s="14" t="s">
        <v>8</v>
      </c>
      <c r="E17" s="14" t="s">
        <v>9</v>
      </c>
      <c r="F17" s="14" t="s">
        <v>10</v>
      </c>
      <c r="G17" s="14" t="s">
        <v>11</v>
      </c>
      <c r="H17" s="14" t="s">
        <v>12</v>
      </c>
      <c r="I17" s="15"/>
      <c r="J17" s="14" t="s">
        <v>13</v>
      </c>
      <c r="K17" s="14" t="s">
        <v>14</v>
      </c>
    </row>
    <row r="18" spans="1:11" ht="12.75">
      <c r="A18" s="16" t="s">
        <v>22</v>
      </c>
      <c r="B18" s="17">
        <v>75</v>
      </c>
      <c r="C18" s="17">
        <f>B18*ROS</f>
        <v>600</v>
      </c>
      <c r="D18" s="18">
        <f>C18</f>
        <v>600</v>
      </c>
      <c r="E18" s="18">
        <f>C18*0.85</f>
        <v>510</v>
      </c>
      <c r="F18" s="18">
        <f>C18*0.75</f>
        <v>450</v>
      </c>
      <c r="G18" s="18">
        <f>C18*0.65</f>
        <v>390</v>
      </c>
      <c r="H18" s="18">
        <f>C18*0.6</f>
        <v>360</v>
      </c>
      <c r="I18" s="19"/>
      <c r="J18" s="18">
        <f>D18-H18</f>
        <v>240</v>
      </c>
      <c r="K18" s="18">
        <f>J18*12</f>
        <v>2880</v>
      </c>
    </row>
    <row r="19" spans="1:11" ht="12.75">
      <c r="A19" s="16" t="s">
        <v>23</v>
      </c>
      <c r="B19" s="17">
        <v>35</v>
      </c>
      <c r="C19" s="17">
        <f>(B19/2*News)+(B19/2*Other)</f>
        <v>341.25</v>
      </c>
      <c r="D19" s="18">
        <f>C19</f>
        <v>341.25</v>
      </c>
      <c r="E19" s="18">
        <f>C19*0.85</f>
        <v>290.0625</v>
      </c>
      <c r="F19" s="18">
        <f>C19*0.75</f>
        <v>255.9375</v>
      </c>
      <c r="G19" s="18">
        <f>C19*0.7</f>
        <v>238.87499999999997</v>
      </c>
      <c r="H19" s="18">
        <f>C19*0.66</f>
        <v>225.22500000000002</v>
      </c>
      <c r="I19" s="19"/>
      <c r="J19" s="18">
        <f>D19-H19</f>
        <v>116.02499999999998</v>
      </c>
      <c r="K19" s="18">
        <f>J19*12</f>
        <v>1392.2999999999997</v>
      </c>
    </row>
    <row r="20" spans="1:11" ht="12.75">
      <c r="A20" s="16" t="s">
        <v>24</v>
      </c>
      <c r="B20" s="17">
        <v>100</v>
      </c>
      <c r="C20" s="17">
        <f>B20*Engager</f>
        <v>1500</v>
      </c>
      <c r="D20" s="20">
        <f>C20</f>
        <v>1500</v>
      </c>
      <c r="E20" s="18">
        <f>D20</f>
        <v>1500</v>
      </c>
      <c r="F20" s="18">
        <f>E20</f>
        <v>1500</v>
      </c>
      <c r="G20" s="18">
        <f>F20</f>
        <v>1500</v>
      </c>
      <c r="H20" s="18">
        <f>G20</f>
        <v>1500</v>
      </c>
      <c r="I20" s="19"/>
      <c r="J20" s="18">
        <f>D20-H20</f>
        <v>0</v>
      </c>
      <c r="K20" s="18">
        <f>J20*12</f>
        <v>0</v>
      </c>
    </row>
    <row r="21" spans="1:11" ht="12.75">
      <c r="A21" s="16" t="s">
        <v>25</v>
      </c>
      <c r="B21" s="17">
        <v>700</v>
      </c>
      <c r="C21" s="17">
        <f>B21*SEM</f>
        <v>945.0000000000001</v>
      </c>
      <c r="D21" s="21" t="s">
        <v>19</v>
      </c>
      <c r="E21" s="18">
        <f>C21</f>
        <v>945.0000000000001</v>
      </c>
      <c r="F21" s="18">
        <f>E21</f>
        <v>945.0000000000001</v>
      </c>
      <c r="G21" s="18">
        <f>F21</f>
        <v>945.0000000000001</v>
      </c>
      <c r="H21" s="18">
        <f>G21</f>
        <v>945.0000000000001</v>
      </c>
      <c r="I21" s="19"/>
      <c r="J21" s="18">
        <v>0</v>
      </c>
      <c r="K21" s="18">
        <f>J21*12</f>
        <v>0</v>
      </c>
    </row>
    <row r="22" spans="1:11" ht="12.75">
      <c r="A22" s="22" t="s">
        <v>20</v>
      </c>
      <c r="B22" s="23"/>
      <c r="C22" s="23"/>
      <c r="D22" s="24">
        <f>SUM(D18:D21)</f>
        <v>2441.25</v>
      </c>
      <c r="E22" s="24">
        <f>SUM(E18:E21)</f>
        <v>3245.0625</v>
      </c>
      <c r="F22" s="24">
        <f>SUM(F18:F21)</f>
        <v>3150.9375</v>
      </c>
      <c r="G22" s="24">
        <f>SUM(G18:G21)</f>
        <v>3073.875</v>
      </c>
      <c r="H22" s="24">
        <f>SUM(H18:H21)</f>
        <v>3030.225</v>
      </c>
      <c r="I22" s="25"/>
      <c r="J22" s="26">
        <f>SUM(J18:J21)</f>
        <v>356.025</v>
      </c>
      <c r="K22" s="26">
        <f>SUM(K18:K21)</f>
        <v>4272.299999999999</v>
      </c>
    </row>
    <row r="23" spans="1:11" s="31" customFormat="1" ht="12.75">
      <c r="A23" s="32"/>
      <c r="B23" s="33"/>
      <c r="C23" s="33"/>
      <c r="D23" s="34"/>
      <c r="E23" s="34"/>
      <c r="F23" s="34"/>
      <c r="G23" s="34"/>
      <c r="H23" s="34"/>
      <c r="I23" s="35"/>
      <c r="J23" s="34"/>
      <c r="K23" s="34"/>
    </row>
    <row r="24" spans="1:13" ht="12.75">
      <c r="A24" s="7" t="s">
        <v>26</v>
      </c>
      <c r="B24" s="8"/>
      <c r="C24" s="8"/>
      <c r="D24" s="8"/>
      <c r="E24" s="9"/>
      <c r="F24" s="9"/>
      <c r="G24" s="9"/>
      <c r="H24" s="9"/>
      <c r="I24" s="9"/>
      <c r="J24" s="9"/>
      <c r="K24" s="9"/>
      <c r="L24" s="10"/>
      <c r="M24" s="11"/>
    </row>
    <row r="25" spans="1:11" ht="87.75" customHeight="1">
      <c r="A25" s="12" t="s">
        <v>7</v>
      </c>
      <c r="B25" s="13"/>
      <c r="C25" s="13"/>
      <c r="D25" s="14" t="s">
        <v>8</v>
      </c>
      <c r="E25" s="14" t="s">
        <v>9</v>
      </c>
      <c r="F25" s="14" t="s">
        <v>10</v>
      </c>
      <c r="G25" s="14" t="s">
        <v>11</v>
      </c>
      <c r="H25" s="14" t="s">
        <v>12</v>
      </c>
      <c r="I25" s="15"/>
      <c r="J25" s="14" t="s">
        <v>13</v>
      </c>
      <c r="K25" s="14" t="s">
        <v>14</v>
      </c>
    </row>
    <row r="26" spans="1:11" ht="12.75">
      <c r="A26" s="16" t="s">
        <v>27</v>
      </c>
      <c r="B26" s="17">
        <v>50</v>
      </c>
      <c r="C26" s="17">
        <f>B26*ROS</f>
        <v>400</v>
      </c>
      <c r="D26" s="18">
        <f>C26</f>
        <v>400</v>
      </c>
      <c r="E26" s="18">
        <f>C26*0.85</f>
        <v>340</v>
      </c>
      <c r="F26" s="18">
        <f>C26*0.75</f>
        <v>300</v>
      </c>
      <c r="G26" s="18">
        <f>C26*0.65</f>
        <v>260</v>
      </c>
      <c r="H26" s="18">
        <f>C26*0.6</f>
        <v>240</v>
      </c>
      <c r="I26" s="19"/>
      <c r="J26" s="18">
        <f>D26-H26</f>
        <v>160</v>
      </c>
      <c r="K26" s="18">
        <f>J26*12</f>
        <v>1920</v>
      </c>
    </row>
    <row r="27" spans="1:11" ht="12.75">
      <c r="A27" s="16" t="s">
        <v>28</v>
      </c>
      <c r="B27" s="17">
        <v>25</v>
      </c>
      <c r="C27" s="17">
        <f>(B27/2*News)+(B27/2*Other)</f>
        <v>243.75</v>
      </c>
      <c r="D27" s="18">
        <f>C27</f>
        <v>243.75</v>
      </c>
      <c r="E27" s="18">
        <f>C27*0.85</f>
        <v>207.1875</v>
      </c>
      <c r="F27" s="18">
        <f>C27*0.75</f>
        <v>182.8125</v>
      </c>
      <c r="G27" s="18">
        <f>C27*0.7</f>
        <v>170.625</v>
      </c>
      <c r="H27" s="18">
        <f>C27*0.66</f>
        <v>160.875</v>
      </c>
      <c r="I27" s="19"/>
      <c r="J27" s="18">
        <f>D27-H27</f>
        <v>82.875</v>
      </c>
      <c r="K27" s="18">
        <f>J27*12</f>
        <v>994.5</v>
      </c>
    </row>
    <row r="28" spans="1:11" s="38" customFormat="1" ht="12.75">
      <c r="A28" s="36" t="s">
        <v>29</v>
      </c>
      <c r="B28" s="37">
        <v>50</v>
      </c>
      <c r="C28" s="17">
        <f>B28*Engager</f>
        <v>750</v>
      </c>
      <c r="D28" s="20">
        <f>C28</f>
        <v>750</v>
      </c>
      <c r="E28" s="18">
        <f>D28</f>
        <v>750</v>
      </c>
      <c r="F28" s="18">
        <f>E28</f>
        <v>750</v>
      </c>
      <c r="G28" s="18">
        <f>F28</f>
        <v>750</v>
      </c>
      <c r="H28" s="18">
        <f>G28</f>
        <v>750</v>
      </c>
      <c r="I28" s="19"/>
      <c r="J28" s="18">
        <f>D28-H28</f>
        <v>0</v>
      </c>
      <c r="K28" s="18">
        <f>J28*12</f>
        <v>0</v>
      </c>
    </row>
    <row r="29" spans="1:11" ht="12.75">
      <c r="A29" s="16" t="s">
        <v>30</v>
      </c>
      <c r="B29" s="17">
        <v>500</v>
      </c>
      <c r="C29" s="17">
        <f>B29*SEM</f>
        <v>675</v>
      </c>
      <c r="D29" s="21" t="s">
        <v>19</v>
      </c>
      <c r="E29" s="18">
        <f>C29</f>
        <v>675</v>
      </c>
      <c r="F29" s="18">
        <f>E29</f>
        <v>675</v>
      </c>
      <c r="G29" s="18">
        <f>F29</f>
        <v>675</v>
      </c>
      <c r="H29" s="18">
        <f>G29</f>
        <v>675</v>
      </c>
      <c r="I29" s="19"/>
      <c r="J29" s="18">
        <v>0</v>
      </c>
      <c r="K29" s="18">
        <f>J29*12</f>
        <v>0</v>
      </c>
    </row>
    <row r="30" spans="1:11" ht="12.75">
      <c r="A30" s="22" t="s">
        <v>20</v>
      </c>
      <c r="B30" s="39"/>
      <c r="C30" s="23"/>
      <c r="D30" s="24">
        <f>SUM(D26:D29)</f>
        <v>1393.75</v>
      </c>
      <c r="E30" s="24">
        <f>SUM(E26:E29)</f>
        <v>1972.1875</v>
      </c>
      <c r="F30" s="24">
        <f>SUM(F26:F29)</f>
        <v>1907.8125</v>
      </c>
      <c r="G30" s="24">
        <f>SUM(G26:G29)</f>
        <v>1855.625</v>
      </c>
      <c r="H30" s="24">
        <f>SUM(H26:H29)</f>
        <v>1825.875</v>
      </c>
      <c r="I30" s="25"/>
      <c r="J30" s="26">
        <f>SUM(J26:J29)</f>
        <v>242.875</v>
      </c>
      <c r="K30" s="26">
        <f>SUM(K26:K29)</f>
        <v>2914.5</v>
      </c>
    </row>
    <row r="32" spans="1:13" ht="12.75">
      <c r="A32" s="7" t="s">
        <v>31</v>
      </c>
      <c r="B32" s="8"/>
      <c r="C32" s="8"/>
      <c r="D32" s="8"/>
      <c r="E32" s="9"/>
      <c r="F32" s="9"/>
      <c r="G32" s="9"/>
      <c r="H32" s="9"/>
      <c r="I32" s="9"/>
      <c r="J32" s="9"/>
      <c r="K32" s="9"/>
      <c r="L32" s="10"/>
      <c r="M32" s="11"/>
    </row>
    <row r="33" spans="1:11" ht="87.75" customHeight="1">
      <c r="A33" s="12" t="s">
        <v>7</v>
      </c>
      <c r="B33" s="13"/>
      <c r="C33" s="13"/>
      <c r="D33" s="14" t="s">
        <v>8</v>
      </c>
      <c r="E33" s="14" t="s">
        <v>9</v>
      </c>
      <c r="F33" s="14" t="s">
        <v>10</v>
      </c>
      <c r="G33" s="14" t="s">
        <v>11</v>
      </c>
      <c r="H33" s="14" t="s">
        <v>12</v>
      </c>
      <c r="I33" s="15"/>
      <c r="J33" s="14" t="s">
        <v>13</v>
      </c>
      <c r="K33" s="14" t="s">
        <v>14</v>
      </c>
    </row>
    <row r="34" spans="1:11" ht="12.75">
      <c r="A34" s="16" t="s">
        <v>27</v>
      </c>
      <c r="B34" s="17">
        <v>50</v>
      </c>
      <c r="C34" s="17">
        <f>B34*ROS</f>
        <v>400</v>
      </c>
      <c r="D34" s="18">
        <f>C34</f>
        <v>400</v>
      </c>
      <c r="E34" s="18">
        <f>C34*0.85</f>
        <v>340</v>
      </c>
      <c r="F34" s="18">
        <f>C34*0.75</f>
        <v>300</v>
      </c>
      <c r="G34" s="18">
        <f>C34*0.65</f>
        <v>260</v>
      </c>
      <c r="H34" s="18">
        <f>C34*0.6</f>
        <v>240</v>
      </c>
      <c r="I34" s="19"/>
      <c r="J34" s="18">
        <f>D34-H34</f>
        <v>160</v>
      </c>
      <c r="K34" s="18">
        <f>J34*12</f>
        <v>1920</v>
      </c>
    </row>
    <row r="35" spans="1:11" ht="12.75">
      <c r="A35" s="16" t="s">
        <v>28</v>
      </c>
      <c r="B35" s="17">
        <v>25</v>
      </c>
      <c r="C35" s="17">
        <f>(B35/2*News)+(B35/2*Other)</f>
        <v>243.75</v>
      </c>
      <c r="D35" s="18">
        <f>C35</f>
        <v>243.75</v>
      </c>
      <c r="E35" s="18">
        <f>C35*0.85</f>
        <v>207.1875</v>
      </c>
      <c r="F35" s="18">
        <f>C35*0.75</f>
        <v>182.8125</v>
      </c>
      <c r="G35" s="18">
        <f>C35*0.7</f>
        <v>170.625</v>
      </c>
      <c r="H35" s="18">
        <f>C35*0.66</f>
        <v>160.875</v>
      </c>
      <c r="I35" s="19"/>
      <c r="J35" s="18">
        <f>D35-H35</f>
        <v>82.875</v>
      </c>
      <c r="K35" s="18">
        <f>J35*12</f>
        <v>994.5</v>
      </c>
    </row>
    <row r="36" spans="1:11" ht="12.75">
      <c r="A36" s="16" t="s">
        <v>30</v>
      </c>
      <c r="B36" s="17">
        <v>500</v>
      </c>
      <c r="C36" s="17">
        <f>B36*SEM</f>
        <v>675</v>
      </c>
      <c r="D36" s="40" t="s">
        <v>19</v>
      </c>
      <c r="E36" s="18">
        <f>C36</f>
        <v>675</v>
      </c>
      <c r="F36" s="18">
        <f>E36</f>
        <v>675</v>
      </c>
      <c r="G36" s="18">
        <f>F36</f>
        <v>675</v>
      </c>
      <c r="H36" s="18">
        <f>G36</f>
        <v>675</v>
      </c>
      <c r="I36" s="19"/>
      <c r="J36" s="18">
        <v>0</v>
      </c>
      <c r="K36" s="18">
        <f>J36*12</f>
        <v>0</v>
      </c>
    </row>
    <row r="37" spans="1:11" ht="12.75">
      <c r="A37" s="22" t="s">
        <v>20</v>
      </c>
      <c r="B37" s="39"/>
      <c r="C37" s="23"/>
      <c r="D37" s="24">
        <f>SUM(D34:D36)</f>
        <v>643.75</v>
      </c>
      <c r="E37" s="24">
        <f>SUM(E34:E36)</f>
        <v>1222.1875</v>
      </c>
      <c r="F37" s="24">
        <f>SUM(F34:F36)</f>
        <v>1157.8125</v>
      </c>
      <c r="G37" s="24">
        <f>SUM(G34:G36)</f>
        <v>1105.625</v>
      </c>
      <c r="H37" s="24">
        <f>SUM(H34:H36)</f>
        <v>1075.875</v>
      </c>
      <c r="I37" s="25"/>
      <c r="J37" s="26">
        <f>SUM(J34:J36)</f>
        <v>242.875</v>
      </c>
      <c r="K37" s="26">
        <f>SUM(K34:K36)</f>
        <v>2914.5</v>
      </c>
    </row>
  </sheetData>
  <mergeCells count="4">
    <mergeCell ref="A8:K8"/>
    <mergeCell ref="A16:K16"/>
    <mergeCell ref="A24:K24"/>
    <mergeCell ref="A32:K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CTPost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lhaughey</dc:creator>
  <cp:keywords/>
  <dc:description/>
  <cp:lastModifiedBy>lhaughey</cp:lastModifiedBy>
  <dcterms:created xsi:type="dcterms:W3CDTF">2009-05-15T18:21:29Z</dcterms:created>
  <dcterms:modified xsi:type="dcterms:W3CDTF">2009-05-15T18:22:17Z</dcterms:modified>
  <cp:category/>
  <cp:version/>
  <cp:contentType/>
  <cp:contentStatus/>
</cp:coreProperties>
</file>