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News">'[1]Rate Card RON-CMG'!$H$21</definedName>
    <definedName name="ROS">'[1]Rate Card RON-CMG'!$H$20</definedName>
    <definedName name="SEM">'[1]Partner Pricing'!$B$1</definedName>
    <definedName name="Shopper">'[1]Partner Pricing'!$B$3</definedName>
    <definedName name="Zillow">'[1]Partner Pricing'!$B$2</definedName>
  </definedNames>
  <calcPr fullCalcOnLoad="1"/>
</workbook>
</file>

<file path=xl/sharedStrings.xml><?xml version="1.0" encoding="utf-8"?>
<sst xmlns="http://schemas.openxmlformats.org/spreadsheetml/2006/main" count="53" uniqueCount="33">
  <si>
    <t>Package Notes:</t>
  </si>
  <si>
    <t>Packages are sold as-is.  For other options, please use the Custom Package Builder.</t>
  </si>
  <si>
    <t>CMG.com represents a mix of 728x90, 160x600, and 300x250 sizes across all Hearst CT newspaper sites.</t>
  </si>
  <si>
    <t>Yahoo BT packages include 300x250 placements only.</t>
  </si>
  <si>
    <t>SEM packages under $1000 do not include trackable phone numbers.</t>
  </si>
  <si>
    <t>SEM packages are available for a minimum of three months, with a minimum managed budget of $500.</t>
  </si>
  <si>
    <t>FURNITURE PACKAGE RATES TIER 1 (Cost per package)*</t>
  </si>
  <si>
    <t>Products</t>
  </si>
  <si>
    <t>1 month</t>
  </si>
  <si>
    <t>3 months</t>
  </si>
  <si>
    <t>6 months</t>
  </si>
  <si>
    <t>9 months</t>
  </si>
  <si>
    <t>12 months</t>
  </si>
  <si>
    <t>Monthly savings (with a 12 Month Agreement)</t>
  </si>
  <si>
    <t>Contract Savings (with a 12 Month Agreement)</t>
  </si>
  <si>
    <t>CMG.com ROS 200,000 impressions</t>
  </si>
  <si>
    <t>CMG.com News 50,000 impressions</t>
  </si>
  <si>
    <t>Yahoo! Retail-Home-Furniture BT 275,000 impressions</t>
  </si>
  <si>
    <t>SEM Package ($1500 of clicks)</t>
  </si>
  <si>
    <t>n/a</t>
  </si>
  <si>
    <t>Zillow Spotlight Ad 50,000 impressions</t>
  </si>
  <si>
    <t>Monthly Package Rate</t>
  </si>
  <si>
    <t>FURNITURE PACKAGE RATES TIER II (Cost per package)*</t>
  </si>
  <si>
    <t>CMG.com ROS 125,000 impressions</t>
  </si>
  <si>
    <t>CMG.com News 35,000 impressions</t>
  </si>
  <si>
    <t>Yahoo! Retail-Home-Furniture BT 140,000 impressions</t>
  </si>
  <si>
    <t>SEM Package ($1000 of clicks)</t>
  </si>
  <si>
    <t>Zillow Spotlight Ad 25,000 impressions</t>
  </si>
  <si>
    <t>FURNITURE PACKAGE RATES TIER III (Cost per package)*</t>
  </si>
  <si>
    <t>CMG.com ROS 50,000 impressions</t>
  </si>
  <si>
    <t>CMG.com News 15,000 impressions</t>
  </si>
  <si>
    <t>Yahoo! Retail-Home-Furniture BT 45,000 impressions</t>
  </si>
  <si>
    <t>SEM Package ($500 of clicks)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</si>
</sst>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3" borderId="4" xfId="0" applyFont="1" applyFill="1" applyBorder="1" applyAlignment="1">
      <alignment textRotation="45"/>
    </xf>
    <xf numFmtId="2" fontId="5" fillId="3" borderId="4" xfId="0" applyNumberFormat="1" applyFont="1" applyFill="1" applyBorder="1" applyAlignment="1">
      <alignment textRotation="45"/>
    </xf>
    <xf numFmtId="0" fontId="1" fillId="3" borderId="4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49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4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4" fontId="4" fillId="0" borderId="5" xfId="17" applyNumberFormat="1" applyFont="1" applyFill="1" applyBorder="1" applyAlignment="1">
      <alignment/>
    </xf>
    <xf numFmtId="164" fontId="6" fillId="0" borderId="5" xfId="17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wrapText="1"/>
    </xf>
    <xf numFmtId="2" fontId="1" fillId="4" borderId="5" xfId="0" applyNumberFormat="1" applyFont="1" applyFill="1" applyBorder="1" applyAlignment="1">
      <alignment wrapText="1"/>
    </xf>
    <xf numFmtId="164" fontId="1" fillId="4" borderId="5" xfId="17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65" fontId="0" fillId="0" borderId="0" xfId="17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4" fillId="0" borderId="5" xfId="0" applyNumberFormat="1" applyFont="1" applyBorder="1" applyAlignment="1">
      <alignment/>
    </xf>
    <xf numFmtId="164" fontId="0" fillId="0" borderId="5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haughey\My%20Documents\YAHOO2.4\adops\CMG%20Online%20Pack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Partner Pricing"/>
      <sheetName val="Proposal"/>
      <sheetName val="Appliances"/>
      <sheetName val="Casinos - Entertainment"/>
      <sheetName val="Casinos - Gaming"/>
      <sheetName val="Education"/>
      <sheetName val="Electronics"/>
      <sheetName val="Entertainment"/>
      <sheetName val="Finance"/>
      <sheetName val="Fitness-Wellness"/>
      <sheetName val="Furniture"/>
      <sheetName val="Health-Dental"/>
      <sheetName val="Health-Medical"/>
      <sheetName val="Home &amp; Garden"/>
      <sheetName val="Retail - Luxury &amp; Jewelry"/>
      <sheetName val="Retail - Shopping"/>
      <sheetName val="Rate Card RON-CMG"/>
      <sheetName val="Rate Card Daily Papers"/>
      <sheetName val="Rate Card Weekly Papers"/>
    </sheetNames>
    <sheetDataSet>
      <sheetData sheetId="1">
        <row r="1">
          <cell r="B1">
            <v>1.35</v>
          </cell>
        </row>
        <row r="2">
          <cell r="B2">
            <v>30</v>
          </cell>
        </row>
        <row r="3">
          <cell r="B3">
            <v>18</v>
          </cell>
        </row>
      </sheetData>
      <sheetData sheetId="17">
        <row r="20">
          <cell r="H20">
            <v>8</v>
          </cell>
        </row>
        <row r="21">
          <cell r="H21">
            <v>10.25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H4" sqref="H4"/>
    </sheetView>
  </sheetViews>
  <sheetFormatPr defaultColWidth="9.140625" defaultRowHeight="12.75"/>
  <cols>
    <col min="1" max="1" width="52.140625" style="0" customWidth="1"/>
    <col min="2" max="3" width="13.8515625" style="6" hidden="1" customWidth="1"/>
    <col min="4" max="8" width="10.140625" style="0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1" customFormat="1" ht="12.75">
      <c r="A1" s="1" t="s">
        <v>0</v>
      </c>
      <c r="B1" s="2"/>
      <c r="C1" s="2"/>
    </row>
    <row r="2" spans="1:3" s="5" customFormat="1" ht="11.25">
      <c r="A2" s="3" t="s">
        <v>1</v>
      </c>
      <c r="B2" s="4"/>
      <c r="C2" s="4"/>
    </row>
    <row r="3" spans="1:3" s="5" customFormat="1" ht="11.25">
      <c r="A3" s="3" t="s">
        <v>2</v>
      </c>
      <c r="B3" s="4"/>
      <c r="C3" s="4"/>
    </row>
    <row r="4" spans="1:3" s="5" customFormat="1" ht="11.25">
      <c r="A4" s="3" t="s">
        <v>3</v>
      </c>
      <c r="B4" s="4"/>
      <c r="C4" s="4"/>
    </row>
    <row r="5" spans="1:3" s="5" customFormat="1" ht="11.25">
      <c r="A5" s="3" t="s">
        <v>4</v>
      </c>
      <c r="B5" s="4"/>
      <c r="C5" s="4"/>
    </row>
    <row r="6" spans="1:3" s="5" customFormat="1" ht="11.25">
      <c r="A6" s="3" t="s">
        <v>5</v>
      </c>
      <c r="B6" s="4"/>
      <c r="C6" s="4"/>
    </row>
    <row r="8" spans="1:13" ht="12.75">
      <c r="A8" s="7" t="s">
        <v>6</v>
      </c>
      <c r="B8" s="8"/>
      <c r="C8" s="8"/>
      <c r="D8" s="8"/>
      <c r="E8" s="9"/>
      <c r="F8" s="9"/>
      <c r="G8" s="9"/>
      <c r="H8" s="9"/>
      <c r="I8" s="9"/>
      <c r="J8" s="9"/>
      <c r="K8" s="9"/>
      <c r="L8" s="10"/>
      <c r="M8" s="11"/>
    </row>
    <row r="9" spans="1:11" ht="87.75" customHeight="1">
      <c r="A9" s="12" t="s">
        <v>7</v>
      </c>
      <c r="B9" s="13"/>
      <c r="C9" s="13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5"/>
      <c r="J9" s="14" t="s">
        <v>13</v>
      </c>
      <c r="K9" s="14" t="s">
        <v>14</v>
      </c>
    </row>
    <row r="10" spans="1:11" ht="12.75">
      <c r="A10" s="16" t="s">
        <v>15</v>
      </c>
      <c r="B10" s="17">
        <v>200</v>
      </c>
      <c r="C10" s="17">
        <f>B10*ROS</f>
        <v>1600</v>
      </c>
      <c r="D10" s="18">
        <f>C10</f>
        <v>1600</v>
      </c>
      <c r="E10" s="18">
        <f>C10*0.85</f>
        <v>1360</v>
      </c>
      <c r="F10" s="18">
        <f>C10*0.75</f>
        <v>1200</v>
      </c>
      <c r="G10" s="18">
        <f>C10*0.65</f>
        <v>1040</v>
      </c>
      <c r="H10" s="18">
        <f>C10*0.6</f>
        <v>960</v>
      </c>
      <c r="I10" s="19"/>
      <c r="J10" s="18">
        <f>D10-H10</f>
        <v>640</v>
      </c>
      <c r="K10" s="18">
        <f>J10*12</f>
        <v>7680</v>
      </c>
    </row>
    <row r="11" spans="1:11" ht="12.75">
      <c r="A11" s="16" t="s">
        <v>16</v>
      </c>
      <c r="B11" s="17">
        <v>50</v>
      </c>
      <c r="C11" s="17">
        <f>B11*News</f>
        <v>512.5</v>
      </c>
      <c r="D11" s="18">
        <f>C11</f>
        <v>512.5</v>
      </c>
      <c r="E11" s="18">
        <f>C11*0.85</f>
        <v>435.625</v>
      </c>
      <c r="F11" s="18">
        <f>C11*0.75</f>
        <v>384.375</v>
      </c>
      <c r="G11" s="18">
        <f>C11*0.7</f>
        <v>358.75</v>
      </c>
      <c r="H11" s="18">
        <f>C11*0.66</f>
        <v>338.25</v>
      </c>
      <c r="I11" s="19"/>
      <c r="J11" s="18">
        <f>D11-H11</f>
        <v>174.25</v>
      </c>
      <c r="K11" s="18">
        <f>J11*12</f>
        <v>2091</v>
      </c>
    </row>
    <row r="12" spans="1:11" ht="12.75">
      <c r="A12" s="16" t="s">
        <v>17</v>
      </c>
      <c r="B12" s="17">
        <v>275</v>
      </c>
      <c r="C12" s="17">
        <f>B12*Shopper</f>
        <v>4950</v>
      </c>
      <c r="D12" s="20">
        <f>C12</f>
        <v>4950</v>
      </c>
      <c r="E12" s="18">
        <f aca="true" t="shared" si="0" ref="E12:H13">D12</f>
        <v>4950</v>
      </c>
      <c r="F12" s="18">
        <f t="shared" si="0"/>
        <v>4950</v>
      </c>
      <c r="G12" s="18">
        <f t="shared" si="0"/>
        <v>4950</v>
      </c>
      <c r="H12" s="18">
        <f t="shared" si="0"/>
        <v>4950</v>
      </c>
      <c r="I12" s="19"/>
      <c r="J12" s="18">
        <f>D12-H12</f>
        <v>0</v>
      </c>
      <c r="K12" s="18">
        <f>J12*12</f>
        <v>0</v>
      </c>
    </row>
    <row r="13" spans="1:11" ht="12.75">
      <c r="A13" s="16" t="s">
        <v>18</v>
      </c>
      <c r="B13" s="17">
        <v>1500</v>
      </c>
      <c r="C13" s="17">
        <f>B13*SEM</f>
        <v>2025.0000000000002</v>
      </c>
      <c r="D13" s="21" t="s">
        <v>19</v>
      </c>
      <c r="E13" s="18">
        <f>C13</f>
        <v>2025.0000000000002</v>
      </c>
      <c r="F13" s="18">
        <f t="shared" si="0"/>
        <v>2025.0000000000002</v>
      </c>
      <c r="G13" s="18">
        <f t="shared" si="0"/>
        <v>2025.0000000000002</v>
      </c>
      <c r="H13" s="18">
        <f t="shared" si="0"/>
        <v>2025.0000000000002</v>
      </c>
      <c r="I13" s="19"/>
      <c r="J13" s="18">
        <v>0</v>
      </c>
      <c r="K13" s="18">
        <f>J13*12</f>
        <v>0</v>
      </c>
    </row>
    <row r="14" spans="1:11" ht="12.75">
      <c r="A14" s="16" t="s">
        <v>20</v>
      </c>
      <c r="B14" s="17">
        <v>50</v>
      </c>
      <c r="C14" s="17">
        <f>B14*Zillow</f>
        <v>1500</v>
      </c>
      <c r="D14" s="20">
        <f>C14</f>
        <v>1500</v>
      </c>
      <c r="E14" s="18">
        <f>D14</f>
        <v>1500</v>
      </c>
      <c r="F14" s="18">
        <f>E14</f>
        <v>1500</v>
      </c>
      <c r="G14" s="18">
        <f>F14</f>
        <v>1500</v>
      </c>
      <c r="H14" s="18">
        <f>G14</f>
        <v>1500</v>
      </c>
      <c r="I14" s="19"/>
      <c r="J14" s="18">
        <f>D14-H14</f>
        <v>0</v>
      </c>
      <c r="K14" s="18">
        <f>J14*12</f>
        <v>0</v>
      </c>
    </row>
    <row r="15" spans="1:11" s="1" customFormat="1" ht="12.75">
      <c r="A15" s="22" t="s">
        <v>21</v>
      </c>
      <c r="B15" s="23"/>
      <c r="C15" s="23"/>
      <c r="D15" s="24">
        <f>SUM(D10:D14)</f>
        <v>8562.5</v>
      </c>
      <c r="E15" s="24">
        <f>SUM(E10:E14)</f>
        <v>10270.625</v>
      </c>
      <c r="F15" s="24">
        <f>SUM(F10:F14)</f>
        <v>10059.375</v>
      </c>
      <c r="G15" s="24">
        <f>SUM(G10:G14)</f>
        <v>9873.75</v>
      </c>
      <c r="H15" s="24">
        <f>SUM(H10:H14)</f>
        <v>9773.25</v>
      </c>
      <c r="I15" s="25"/>
      <c r="J15" s="26">
        <f>SUM(J10:J14)</f>
        <v>814.25</v>
      </c>
      <c r="K15" s="26">
        <f>SUM(K10:K14)</f>
        <v>9771</v>
      </c>
    </row>
    <row r="16" spans="1:11" s="31" customFormat="1" ht="12.75">
      <c r="A16" s="27"/>
      <c r="B16" s="28"/>
      <c r="C16" s="28"/>
      <c r="D16" s="29"/>
      <c r="E16" s="30"/>
      <c r="F16" s="30"/>
      <c r="G16" s="30"/>
      <c r="H16" s="30"/>
      <c r="I16" s="30"/>
      <c r="J16" s="30"/>
      <c r="K16" s="30"/>
    </row>
    <row r="17" spans="1:13" ht="12.75">
      <c r="A17" s="7" t="s">
        <v>22</v>
      </c>
      <c r="B17" s="8"/>
      <c r="C17" s="8"/>
      <c r="D17" s="8"/>
      <c r="E17" s="9"/>
      <c r="F17" s="9"/>
      <c r="G17" s="9"/>
      <c r="H17" s="9"/>
      <c r="I17" s="9"/>
      <c r="J17" s="9"/>
      <c r="K17" s="9"/>
      <c r="L17" s="10"/>
      <c r="M17" s="11"/>
    </row>
    <row r="18" spans="1:11" ht="87.75" customHeight="1">
      <c r="A18" s="12" t="s">
        <v>7</v>
      </c>
      <c r="B18" s="13"/>
      <c r="C18" s="13"/>
      <c r="D18" s="14" t="s">
        <v>8</v>
      </c>
      <c r="E18" s="14" t="s">
        <v>9</v>
      </c>
      <c r="F18" s="14" t="s">
        <v>10</v>
      </c>
      <c r="G18" s="14" t="s">
        <v>11</v>
      </c>
      <c r="H18" s="14" t="s">
        <v>12</v>
      </c>
      <c r="I18" s="15"/>
      <c r="J18" s="14" t="s">
        <v>13</v>
      </c>
      <c r="K18" s="14" t="s">
        <v>14</v>
      </c>
    </row>
    <row r="19" spans="1:11" ht="12.75">
      <c r="A19" s="16" t="s">
        <v>23</v>
      </c>
      <c r="B19" s="17">
        <v>125</v>
      </c>
      <c r="C19" s="17">
        <f>B19*ROS</f>
        <v>1000</v>
      </c>
      <c r="D19" s="18">
        <f>C19</f>
        <v>1000</v>
      </c>
      <c r="E19" s="18">
        <f>C19*0.85</f>
        <v>850</v>
      </c>
      <c r="F19" s="18">
        <f>C19*0.75</f>
        <v>750</v>
      </c>
      <c r="G19" s="18">
        <f>C19*0.65</f>
        <v>650</v>
      </c>
      <c r="H19" s="18">
        <f>C19*0.6</f>
        <v>600</v>
      </c>
      <c r="I19" s="19"/>
      <c r="J19" s="18">
        <f>D19-H19</f>
        <v>400</v>
      </c>
      <c r="K19" s="18">
        <f>J19*12</f>
        <v>4800</v>
      </c>
    </row>
    <row r="20" spans="1:11" ht="12.75">
      <c r="A20" s="16" t="s">
        <v>24</v>
      </c>
      <c r="B20" s="17">
        <v>35</v>
      </c>
      <c r="C20" s="17">
        <f>B20*News</f>
        <v>358.75</v>
      </c>
      <c r="D20" s="18">
        <f>C20</f>
        <v>358.75</v>
      </c>
      <c r="E20" s="18">
        <f>C20*0.85</f>
        <v>304.9375</v>
      </c>
      <c r="F20" s="18">
        <f>C20*0.75</f>
        <v>269.0625</v>
      </c>
      <c r="G20" s="18">
        <f>C20*0.7</f>
        <v>251.12499999999997</v>
      </c>
      <c r="H20" s="18">
        <f>C20*0.66</f>
        <v>236.775</v>
      </c>
      <c r="I20" s="19"/>
      <c r="J20" s="18">
        <f>D20-H20</f>
        <v>121.975</v>
      </c>
      <c r="K20" s="18">
        <f>J20*12</f>
        <v>1463.6999999999998</v>
      </c>
    </row>
    <row r="21" spans="1:11" ht="12.75">
      <c r="A21" s="16" t="s">
        <v>25</v>
      </c>
      <c r="B21" s="17">
        <v>140</v>
      </c>
      <c r="C21" s="17">
        <f>B21*Shopper</f>
        <v>2520</v>
      </c>
      <c r="D21" s="20">
        <f>C21</f>
        <v>2520</v>
      </c>
      <c r="E21" s="18">
        <f>D21</f>
        <v>2520</v>
      </c>
      <c r="F21" s="18">
        <f>E21</f>
        <v>2520</v>
      </c>
      <c r="G21" s="18">
        <f>F21</f>
        <v>2520</v>
      </c>
      <c r="H21" s="18">
        <f>G21</f>
        <v>2520</v>
      </c>
      <c r="I21" s="19"/>
      <c r="J21" s="18">
        <f>D21-H21</f>
        <v>0</v>
      </c>
      <c r="K21" s="18">
        <f>J21*12</f>
        <v>0</v>
      </c>
    </row>
    <row r="22" spans="1:11" ht="12.75">
      <c r="A22" s="16" t="s">
        <v>26</v>
      </c>
      <c r="B22" s="17">
        <v>1000</v>
      </c>
      <c r="C22" s="17">
        <f>B22*SEM</f>
        <v>1350</v>
      </c>
      <c r="D22" s="21" t="s">
        <v>19</v>
      </c>
      <c r="E22" s="18">
        <f>C22</f>
        <v>1350</v>
      </c>
      <c r="F22" s="18">
        <f aca="true" t="shared" si="1" ref="F22:H23">E22</f>
        <v>1350</v>
      </c>
      <c r="G22" s="18">
        <f t="shared" si="1"/>
        <v>1350</v>
      </c>
      <c r="H22" s="18">
        <f t="shared" si="1"/>
        <v>1350</v>
      </c>
      <c r="I22" s="19"/>
      <c r="J22" s="18">
        <v>0</v>
      </c>
      <c r="K22" s="18">
        <f>J22*12</f>
        <v>0</v>
      </c>
    </row>
    <row r="23" spans="1:11" ht="12.75">
      <c r="A23" s="16" t="s">
        <v>27</v>
      </c>
      <c r="B23" s="17">
        <v>25</v>
      </c>
      <c r="C23" s="17">
        <f>B23*Zillow</f>
        <v>750</v>
      </c>
      <c r="D23" s="20">
        <f>C23</f>
        <v>750</v>
      </c>
      <c r="E23" s="18">
        <f>D23</f>
        <v>750</v>
      </c>
      <c r="F23" s="18">
        <f t="shared" si="1"/>
        <v>750</v>
      </c>
      <c r="G23" s="18">
        <f t="shared" si="1"/>
        <v>750</v>
      </c>
      <c r="H23" s="18">
        <f t="shared" si="1"/>
        <v>750</v>
      </c>
      <c r="I23" s="19"/>
      <c r="J23" s="18">
        <f>D23-H23</f>
        <v>0</v>
      </c>
      <c r="K23" s="18">
        <f>J23*12</f>
        <v>0</v>
      </c>
    </row>
    <row r="24" spans="1:11" s="1" customFormat="1" ht="12.75">
      <c r="A24" s="22" t="s">
        <v>21</v>
      </c>
      <c r="B24" s="23"/>
      <c r="C24" s="23"/>
      <c r="D24" s="24">
        <f>SUM(D19:D23)</f>
        <v>4628.75</v>
      </c>
      <c r="E24" s="24">
        <f>SUM(E19:E23)</f>
        <v>5774.9375</v>
      </c>
      <c r="F24" s="24">
        <f>SUM(F19:F23)</f>
        <v>5639.0625</v>
      </c>
      <c r="G24" s="24">
        <f>SUM(G19:G23)</f>
        <v>5521.125</v>
      </c>
      <c r="H24" s="24">
        <f>SUM(H19:H23)</f>
        <v>5456.775</v>
      </c>
      <c r="I24" s="25"/>
      <c r="J24" s="26">
        <f>SUM(J19:J23)</f>
        <v>521.975</v>
      </c>
      <c r="K24" s="26">
        <f>SUM(K19:K23)</f>
        <v>6263.7</v>
      </c>
    </row>
    <row r="25" spans="1:11" s="31" customFormat="1" ht="12.75">
      <c r="A25" s="32"/>
      <c r="B25" s="33"/>
      <c r="C25" s="33"/>
      <c r="D25" s="34"/>
      <c r="E25" s="34"/>
      <c r="F25" s="34"/>
      <c r="G25" s="34"/>
      <c r="H25" s="34"/>
      <c r="I25" s="35"/>
      <c r="J25" s="34"/>
      <c r="K25" s="34"/>
    </row>
    <row r="26" spans="1:13" ht="12.75">
      <c r="A26" s="7" t="s">
        <v>28</v>
      </c>
      <c r="B26" s="8"/>
      <c r="C26" s="8"/>
      <c r="D26" s="8"/>
      <c r="E26" s="9"/>
      <c r="F26" s="9"/>
      <c r="G26" s="9"/>
      <c r="H26" s="9"/>
      <c r="I26" s="9"/>
      <c r="J26" s="9"/>
      <c r="K26" s="9"/>
      <c r="L26" s="10"/>
      <c r="M26" s="11"/>
    </row>
    <row r="27" spans="1:11" ht="87.75" customHeight="1">
      <c r="A27" s="12" t="s">
        <v>7</v>
      </c>
      <c r="B27" s="13"/>
      <c r="C27" s="13"/>
      <c r="D27" s="14" t="s">
        <v>8</v>
      </c>
      <c r="E27" s="14" t="s">
        <v>9</v>
      </c>
      <c r="F27" s="14" t="s">
        <v>10</v>
      </c>
      <c r="G27" s="14" t="s">
        <v>11</v>
      </c>
      <c r="H27" s="14" t="s">
        <v>12</v>
      </c>
      <c r="I27" s="15"/>
      <c r="J27" s="14" t="s">
        <v>13</v>
      </c>
      <c r="K27" s="14" t="s">
        <v>14</v>
      </c>
    </row>
    <row r="28" spans="1:11" ht="12.75">
      <c r="A28" s="16" t="s">
        <v>29</v>
      </c>
      <c r="B28" s="17">
        <v>50</v>
      </c>
      <c r="C28" s="17">
        <f>B28*ROS</f>
        <v>400</v>
      </c>
      <c r="D28" s="18">
        <f>C28</f>
        <v>400</v>
      </c>
      <c r="E28" s="18">
        <f>C28*0.85</f>
        <v>340</v>
      </c>
      <c r="F28" s="18">
        <f>C28*0.75</f>
        <v>300</v>
      </c>
      <c r="G28" s="18">
        <f>C28*0.65</f>
        <v>260</v>
      </c>
      <c r="H28" s="18">
        <f>C28*0.6</f>
        <v>240</v>
      </c>
      <c r="I28" s="36"/>
      <c r="J28" s="18">
        <f>D28-H28</f>
        <v>160</v>
      </c>
      <c r="K28" s="18">
        <f>J28*12</f>
        <v>1920</v>
      </c>
    </row>
    <row r="29" spans="1:11" ht="12.75">
      <c r="A29" s="16" t="s">
        <v>30</v>
      </c>
      <c r="B29" s="17">
        <v>15</v>
      </c>
      <c r="C29" s="17">
        <f>B29*News</f>
        <v>153.75</v>
      </c>
      <c r="D29" s="18">
        <f>C29</f>
        <v>153.75</v>
      </c>
      <c r="E29" s="18">
        <f>C29*0.85</f>
        <v>130.6875</v>
      </c>
      <c r="F29" s="18">
        <f>C29*0.75</f>
        <v>115.3125</v>
      </c>
      <c r="G29" s="18">
        <f>C29*0.7</f>
        <v>107.625</v>
      </c>
      <c r="H29" s="18">
        <f>C29*0.66</f>
        <v>101.47500000000001</v>
      </c>
      <c r="I29" s="36"/>
      <c r="J29" s="18">
        <f>D29-H29</f>
        <v>52.27499999999999</v>
      </c>
      <c r="K29" s="18">
        <f>J29*12</f>
        <v>627.3</v>
      </c>
    </row>
    <row r="30" spans="1:11" ht="12.75">
      <c r="A30" s="16" t="s">
        <v>31</v>
      </c>
      <c r="B30" s="17">
        <v>45</v>
      </c>
      <c r="C30" s="17">
        <f>B30*Shopper</f>
        <v>810</v>
      </c>
      <c r="D30" s="20">
        <f>C30</f>
        <v>810</v>
      </c>
      <c r="E30" s="18">
        <f>D30</f>
        <v>810</v>
      </c>
      <c r="F30" s="18">
        <f>E30</f>
        <v>810</v>
      </c>
      <c r="G30" s="18">
        <f>F30</f>
        <v>810</v>
      </c>
      <c r="H30" s="18">
        <f>G30</f>
        <v>810</v>
      </c>
      <c r="I30" s="36"/>
      <c r="J30" s="18">
        <f>D30-H30</f>
        <v>0</v>
      </c>
      <c r="K30" s="18">
        <f>J30*12</f>
        <v>0</v>
      </c>
    </row>
    <row r="31" spans="1:11" ht="12.75">
      <c r="A31" s="16" t="s">
        <v>32</v>
      </c>
      <c r="B31" s="17">
        <v>500</v>
      </c>
      <c r="C31" s="17">
        <f>B31*SEM</f>
        <v>675</v>
      </c>
      <c r="D31" s="37" t="s">
        <v>19</v>
      </c>
      <c r="E31" s="18">
        <f>C31</f>
        <v>675</v>
      </c>
      <c r="F31" s="18">
        <f>E31</f>
        <v>675</v>
      </c>
      <c r="G31" s="18">
        <f>F31</f>
        <v>675</v>
      </c>
      <c r="H31" s="18">
        <f>G31</f>
        <v>675</v>
      </c>
      <c r="I31" s="36"/>
      <c r="J31" s="18">
        <v>0</v>
      </c>
      <c r="K31" s="18">
        <f>J31*12</f>
        <v>0</v>
      </c>
    </row>
    <row r="32" spans="1:11" s="1" customFormat="1" ht="12.75">
      <c r="A32" s="22" t="s">
        <v>21</v>
      </c>
      <c r="B32" s="23"/>
      <c r="C32" s="23"/>
      <c r="D32" s="24">
        <f>SUM(D28:D31)</f>
        <v>1363.75</v>
      </c>
      <c r="E32" s="24">
        <f>SUM(E28:E31)</f>
        <v>1955.6875</v>
      </c>
      <c r="F32" s="24">
        <f>SUM(F28:F31)</f>
        <v>1900.3125</v>
      </c>
      <c r="G32" s="24">
        <f>SUM(G28:G31)</f>
        <v>1852.625</v>
      </c>
      <c r="H32" s="24">
        <f>SUM(H28:H31)</f>
        <v>1826.475</v>
      </c>
      <c r="I32" s="25"/>
      <c r="J32" s="26">
        <f>SUM(J28:J31)</f>
        <v>212.27499999999998</v>
      </c>
      <c r="K32" s="26">
        <f>SUM(K28:K31)</f>
        <v>2547.3</v>
      </c>
    </row>
  </sheetData>
  <mergeCells count="3">
    <mergeCell ref="A8:K8"/>
    <mergeCell ref="A17:K17"/>
    <mergeCell ref="A26:K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CTPost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lhaughey</dc:creator>
  <cp:keywords/>
  <dc:description/>
  <cp:lastModifiedBy>lhaughey</cp:lastModifiedBy>
  <dcterms:created xsi:type="dcterms:W3CDTF">2009-05-29T13:09:06Z</dcterms:created>
  <dcterms:modified xsi:type="dcterms:W3CDTF">2009-05-29T13:09:27Z</dcterms:modified>
  <cp:category/>
  <cp:version/>
  <cp:contentType/>
  <cp:contentStatus/>
</cp:coreProperties>
</file>